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QRT" sheetId="1" r:id="rId1"/>
    <sheet name="state equity" sheetId="2" r:id="rId2"/>
    <sheet name="PLQRT" sheetId="3" r:id="rId3"/>
    <sheet name="cashflowqrt" sheetId="4" r:id="rId4"/>
  </sheets>
  <externalReferences>
    <externalReference r:id="rId7"/>
  </externalReference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<sst xmlns="http://schemas.openxmlformats.org/spreadsheetml/2006/main" count="149" uniqueCount="114">
  <si>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</si>
  <si>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</si>
  <si>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</si>
  <si>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</si>
  <si>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</si>
  <si>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</si>
  <si>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</si>
  <si>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</si>
  <si>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</si>
  <si>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</si>
  <si>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</si>
  <si>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</si>
  <si>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</si>
  <si>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</si>
  <si>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</si>
  <si>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</si>
  <si>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</si>
  <si>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</si>
  <si>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</si>
  <si>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</si>
  <si>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</si>
  <si>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Due from customers on contracts</t>
  </si>
  <si>
    <t>Other investments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</si>
  <si>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</si>
  <si>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</si>
  <si>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</si>
  <si>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</si>
  <si>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</si>
  <si>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</si>
  <si>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</si>
  <si>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</si>
  <si>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</si>
  <si>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</si>
  <si>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</si>
  <si>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</si>
  <si>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</si>
  <si>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</si>
  <si>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</si>
  <si>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</si>
  <si>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</si>
  <si>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</si>
  <si>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</si>
  <si>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</si>
  <si>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</si>
  <si>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</si>
  <si>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</si>
  <si>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</si>
  <si>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</si>
  <si>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</si>
  <si>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</si>
  <si>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</si>
  <si>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</si>
  <si>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</si>
  <si>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</si>
  <si>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</si>
  <si>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</si>
  <si>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</si>
  <si>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</si>
  <si>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</si>
  <si>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</si>
  <si>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</si>
  <si>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</si>
  <si>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</si>
  <si>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</si>
  <si>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</si>
  <si>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</si>
  <si>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</si>
  <si>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</si>
  <si>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Non-cash items</t>
  </si>
  <si>
    <t>2002</t>
  </si>
  <si>
    <t>Reclamation in progress, at cost</t>
  </si>
  <si>
    <t>Deferred taxation</t>
  </si>
  <si>
    <t>Tax recoverable</t>
  </si>
  <si>
    <t>Net profit for the period</t>
  </si>
  <si>
    <t>Condensed Consolidated Income Statement</t>
  </si>
  <si>
    <t>deducting minority interests</t>
  </si>
  <si>
    <t xml:space="preserve">The Condensed Consolidated Balance Sheet should be read in conjunction with the Annual Financial </t>
  </si>
  <si>
    <t>Profit after income tax before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</si>
  <si>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</si>
  <si>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</si>
  <si>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</si>
  <si>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</si>
  <si>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Condensed Consolidated Balance Sheet</t>
  </si>
  <si>
    <t>Add : minority interests</t>
  </si>
  <si>
    <t>Deferred tax assets</t>
  </si>
  <si>
    <t>Operating profit before changes in working capital</t>
  </si>
  <si>
    <t>ended</t>
  </si>
  <si>
    <t xml:space="preserve">ended </t>
  </si>
  <si>
    <t>Interest received</t>
  </si>
  <si>
    <t>Net cash used in investing activities</t>
  </si>
  <si>
    <t>3 months ended</t>
  </si>
  <si>
    <t>31 March 2004</t>
  </si>
  <si>
    <t>Balance at 1 January 2004</t>
  </si>
  <si>
    <t>Balance at 31 March 2004</t>
  </si>
  <si>
    <t>2004</t>
  </si>
  <si>
    <t>3 months</t>
  </si>
  <si>
    <t>31 March</t>
  </si>
  <si>
    <t xml:space="preserve">3 months </t>
  </si>
  <si>
    <t>Net cash (used in)/generated from financing activities</t>
  </si>
  <si>
    <t>Net cash used in operating activities</t>
  </si>
  <si>
    <t>For the three months ended 31 March 2005</t>
  </si>
  <si>
    <t>As at 31 March 2005</t>
  </si>
  <si>
    <t>31 December 2004</t>
  </si>
  <si>
    <t>Land held for property development</t>
  </si>
  <si>
    <t>Long term receivables</t>
  </si>
  <si>
    <t>Property development costs</t>
  </si>
  <si>
    <t>Report for the year ended 31 December 2004</t>
  </si>
  <si>
    <t>31 March 2005</t>
  </si>
  <si>
    <t>Balance at 1 January 2005</t>
  </si>
  <si>
    <t>Balance at 31 March 2005</t>
  </si>
  <si>
    <t>Financial Report for the year ended 31 December 2004</t>
  </si>
  <si>
    <t>2005</t>
  </si>
  <si>
    <t>ended 31 December 2004</t>
  </si>
  <si>
    <t>For the first quarter and three months ended 31 March 2005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</si>
</sst>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_Drive\quarterlyresult2003\D_Drive\dklsiconso2003\dklsindcons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3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3"/>
      <sheetName val="indsegment2003"/>
      <sheetName val="indsegment2000"/>
      <sheetName val="no of employees"/>
      <sheetName val="absb"/>
      <sheetName val="PPHYPL"/>
      <sheetName val="PPHYBS"/>
      <sheetName val="CSFLWORKING"/>
      <sheetName val="Sheet1"/>
    </sheetNames>
    <sheetDataSet>
      <sheetData sheetId="15">
        <row r="47">
          <cell r="G47">
            <v>92699600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D51" sqref="D51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34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35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82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101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107</v>
      </c>
      <c r="E6" s="36"/>
      <c r="F6" s="40" t="s">
        <v>102</v>
      </c>
      <c r="G6" s="30"/>
    </row>
    <row r="7" spans="1:7" s="10" customFormat="1" ht="15" customHeight="1">
      <c r="A7" s="62"/>
      <c r="B7" s="62"/>
      <c r="C7" s="62"/>
      <c r="D7" s="35" t="s">
        <v>49</v>
      </c>
      <c r="E7" s="62"/>
      <c r="F7" s="35" t="s">
        <v>49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v>39086015</v>
      </c>
      <c r="E9" s="18"/>
      <c r="F9" s="17">
        <v>38759942</v>
      </c>
      <c r="G9" s="30"/>
    </row>
    <row r="10" spans="1:7" ht="15" customHeight="1">
      <c r="A10" s="3" t="s">
        <v>103</v>
      </c>
      <c r="B10" s="2"/>
      <c r="D10" s="17">
        <v>25952206</v>
      </c>
      <c r="E10" s="18"/>
      <c r="F10" s="17">
        <v>27870656</v>
      </c>
      <c r="G10" s="30"/>
    </row>
    <row r="11" spans="1:7" ht="15" customHeight="1">
      <c r="A11" s="3" t="s">
        <v>70</v>
      </c>
      <c r="B11" s="2"/>
      <c r="D11" s="17">
        <v>25095647</v>
      </c>
      <c r="E11" s="18"/>
      <c r="F11" s="17">
        <v>20147185</v>
      </c>
      <c r="G11" s="30"/>
    </row>
    <row r="12" spans="1:7" ht="15" customHeight="1">
      <c r="A12" s="3" t="s">
        <v>10</v>
      </c>
      <c r="B12" s="2"/>
      <c r="D12" s="17">
        <v>25248796</v>
      </c>
      <c r="E12" s="18"/>
      <c r="F12" s="17">
        <v>18319040</v>
      </c>
      <c r="G12" s="30"/>
    </row>
    <row r="13" spans="1:7" ht="15" customHeight="1">
      <c r="A13" s="3" t="s">
        <v>22</v>
      </c>
      <c r="B13" s="2"/>
      <c r="D13" s="17">
        <v>31072</v>
      </c>
      <c r="E13" s="18"/>
      <c r="F13" s="17">
        <v>33072</v>
      </c>
      <c r="G13" s="30"/>
    </row>
    <row r="14" spans="1:7" ht="15" customHeight="1">
      <c r="A14" s="3" t="s">
        <v>23</v>
      </c>
      <c r="B14" s="2"/>
      <c r="D14" s="17">
        <v>3324918</v>
      </c>
      <c r="E14" s="18"/>
      <c r="F14" s="17">
        <v>3214988</v>
      </c>
      <c r="G14" s="30"/>
    </row>
    <row r="15" spans="1:7" ht="15" customHeight="1">
      <c r="A15" s="3" t="s">
        <v>84</v>
      </c>
      <c r="B15" s="2"/>
      <c r="D15" s="17">
        <v>0</v>
      </c>
      <c r="E15" s="18"/>
      <c r="F15" s="17">
        <v>17721</v>
      </c>
      <c r="G15" s="30"/>
    </row>
    <row r="16" spans="1:7" ht="15" customHeight="1">
      <c r="A16" s="3" t="s">
        <v>104</v>
      </c>
      <c r="B16" s="2"/>
      <c r="D16" s="17">
        <v>0</v>
      </c>
      <c r="E16" s="18"/>
      <c r="F16" s="17">
        <v>300000</v>
      </c>
      <c r="G16" s="30"/>
    </row>
    <row r="17" spans="2:7" ht="15" customHeight="1">
      <c r="B17" s="2"/>
      <c r="D17" s="17"/>
      <c r="E17" s="18"/>
      <c r="F17" s="17"/>
      <c r="G17" s="30"/>
    </row>
    <row r="18" spans="1:7" ht="15" customHeight="1">
      <c r="A18" s="3" t="s">
        <v>9</v>
      </c>
      <c r="B18" s="2"/>
      <c r="D18" s="17"/>
      <c r="E18" s="18"/>
      <c r="F18" s="17"/>
      <c r="G18" s="30"/>
    </row>
    <row r="19" spans="2:7" ht="15" customHeight="1">
      <c r="B19" s="1" t="s">
        <v>14</v>
      </c>
      <c r="D19" s="17">
        <v>10658817</v>
      </c>
      <c r="E19" s="18"/>
      <c r="F19" s="17">
        <v>10360494</v>
      </c>
      <c r="G19" s="30"/>
    </row>
    <row r="20" spans="2:7" ht="15" customHeight="1">
      <c r="B20" s="1" t="s">
        <v>15</v>
      </c>
      <c r="D20" s="17">
        <v>73514499</v>
      </c>
      <c r="E20" s="18"/>
      <c r="F20" s="17">
        <v>83372385</v>
      </c>
      <c r="G20" s="30"/>
    </row>
    <row r="21" spans="2:7" ht="15" customHeight="1">
      <c r="B21" s="1" t="s">
        <v>8</v>
      </c>
      <c r="D21" s="17">
        <v>17572024</v>
      </c>
      <c r="E21" s="18"/>
      <c r="F21" s="17">
        <v>22423283</v>
      </c>
      <c r="G21" s="30"/>
    </row>
    <row r="22" spans="2:7" ht="15" customHeight="1">
      <c r="B22" s="1" t="s">
        <v>20</v>
      </c>
      <c r="D22" s="17">
        <v>6725277</v>
      </c>
      <c r="E22" s="18"/>
      <c r="F22" s="17">
        <v>6034369</v>
      </c>
      <c r="G22" s="30"/>
    </row>
    <row r="23" spans="2:7" ht="15" customHeight="1">
      <c r="B23" s="1" t="s">
        <v>72</v>
      </c>
      <c r="D23" s="17">
        <v>950441</v>
      </c>
      <c r="E23" s="18"/>
      <c r="F23" s="17">
        <v>934985</v>
      </c>
      <c r="G23" s="30"/>
    </row>
    <row r="24" spans="2:7" ht="15" customHeight="1">
      <c r="B24" s="1" t="s">
        <v>105</v>
      </c>
      <c r="D24" s="17">
        <v>30086297</v>
      </c>
      <c r="E24" s="18"/>
      <c r="F24" s="17">
        <v>25940011</v>
      </c>
      <c r="G24" s="30"/>
    </row>
    <row r="25" spans="2:7" ht="15" customHeight="1">
      <c r="B25" s="1" t="s">
        <v>21</v>
      </c>
      <c r="D25" s="17">
        <v>3283625</v>
      </c>
      <c r="E25" s="18"/>
      <c r="F25" s="17">
        <v>3163090</v>
      </c>
      <c r="G25" s="30"/>
    </row>
    <row r="26" spans="2:7" ht="15" customHeight="1">
      <c r="B26" s="2"/>
      <c r="D26" s="32">
        <f>SUM(D19:D25)</f>
        <v>142790980</v>
      </c>
      <c r="E26" s="18"/>
      <c r="F26" s="32">
        <f>SUM(F19:F25)</f>
        <v>152228617</v>
      </c>
      <c r="G26" s="30"/>
    </row>
    <row r="27" spans="1:7" ht="15" customHeight="1">
      <c r="A27" s="3" t="s">
        <v>7</v>
      </c>
      <c r="B27" s="2"/>
      <c r="D27" s="17"/>
      <c r="E27" s="18"/>
      <c r="F27" s="17"/>
      <c r="G27" s="30"/>
    </row>
    <row r="28" spans="2:7" ht="15" customHeight="1">
      <c r="B28" s="3" t="s">
        <v>16</v>
      </c>
      <c r="D28" s="17">
        <v>34079117</v>
      </c>
      <c r="E28" s="18"/>
      <c r="F28" s="17">
        <v>44558539</v>
      </c>
      <c r="G28" s="30"/>
    </row>
    <row r="29" spans="2:7" ht="15" customHeight="1">
      <c r="B29" s="3" t="s">
        <v>17</v>
      </c>
      <c r="D29" s="17">
        <v>23381819</v>
      </c>
      <c r="E29" s="18"/>
      <c r="F29" s="17">
        <v>20767327</v>
      </c>
      <c r="G29" s="30"/>
    </row>
    <row r="30" spans="2:7" ht="15" customHeight="1">
      <c r="B30" s="3" t="s">
        <v>6</v>
      </c>
      <c r="D30" s="17">
        <v>25463492</v>
      </c>
      <c r="E30" s="18"/>
      <c r="F30" s="17">
        <v>17110993</v>
      </c>
      <c r="G30" s="30"/>
    </row>
    <row r="31" spans="2:7" ht="15" customHeight="1">
      <c r="B31" s="3" t="s">
        <v>5</v>
      </c>
      <c r="D31" s="17">
        <v>60953</v>
      </c>
      <c r="E31" s="18"/>
      <c r="F31" s="17">
        <v>366647</v>
      </c>
      <c r="G31" s="30"/>
    </row>
    <row r="32" spans="2:7" ht="15" customHeight="1">
      <c r="B32" s="2"/>
      <c r="D32" s="32">
        <f>SUM(D28:D31)</f>
        <v>82985381</v>
      </c>
      <c r="E32" s="18"/>
      <c r="F32" s="32">
        <f>SUM(F28:F31)</f>
        <v>82803506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+D26-D32</f>
        <v>59805599</v>
      </c>
      <c r="E34" s="18"/>
      <c r="F34" s="17">
        <f>+F26-F32</f>
        <v>69425111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178544253</v>
      </c>
      <c r="E36" s="18"/>
      <c r="F36" s="31">
        <f>+F9+F12+F14+F34+F10+F13+F11+F15+F16</f>
        <v>178087715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24</v>
      </c>
      <c r="B38" s="2"/>
      <c r="D38" s="17"/>
      <c r="E38" s="18"/>
      <c r="F38" s="17"/>
      <c r="G38" s="30"/>
    </row>
    <row r="39" spans="1:7" ht="15" customHeight="1">
      <c r="A39" s="3" t="s">
        <v>25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f>+'[1]BS01'!$G$47</f>
        <v>92699600</v>
      </c>
      <c r="E40" s="18"/>
      <c r="F40" s="17">
        <v>92699600</v>
      </c>
      <c r="G40" s="30"/>
    </row>
    <row r="41" spans="1:7" ht="15" customHeight="1">
      <c r="A41" s="3" t="s">
        <v>3</v>
      </c>
      <c r="B41" s="2"/>
      <c r="D41" s="67">
        <f>+'state equity'!F18+'state equity'!H18+'state equity'!J18</f>
        <v>83049060</v>
      </c>
      <c r="E41" s="18"/>
      <c r="F41" s="67">
        <v>82451448</v>
      </c>
      <c r="G41" s="30"/>
    </row>
    <row r="42" spans="2:7" ht="15" customHeight="1">
      <c r="B42" s="2"/>
      <c r="D42" s="25">
        <f>SUM(D40:D41)</f>
        <v>175748660</v>
      </c>
      <c r="E42" s="18"/>
      <c r="F42" s="25">
        <f>SUM(F40:F41)</f>
        <v>175151048</v>
      </c>
      <c r="G42" s="30"/>
    </row>
    <row r="43" spans="2:7" ht="15" customHeight="1">
      <c r="B43" s="2"/>
      <c r="D43" s="25"/>
      <c r="E43" s="18"/>
      <c r="F43" s="25"/>
      <c r="G43" s="30"/>
    </row>
    <row r="44" spans="1:7" ht="15" customHeight="1">
      <c r="A44" s="3" t="s">
        <v>2</v>
      </c>
      <c r="B44" s="2"/>
      <c r="D44" s="67">
        <v>227374</v>
      </c>
      <c r="E44" s="18"/>
      <c r="F44" s="67">
        <v>227530</v>
      </c>
      <c r="G44" s="30"/>
    </row>
    <row r="45" spans="2:7" ht="15" customHeight="1">
      <c r="B45" s="2"/>
      <c r="D45" s="17">
        <f>SUM(D42:D44)</f>
        <v>175976034</v>
      </c>
      <c r="E45" s="18"/>
      <c r="F45" s="17">
        <f>SUM(F42:F44)</f>
        <v>175378578</v>
      </c>
      <c r="G45" s="30"/>
    </row>
    <row r="46" spans="1:7" ht="15" customHeight="1">
      <c r="A46" s="3" t="s">
        <v>1</v>
      </c>
      <c r="B46" s="2"/>
      <c r="D46" s="17">
        <v>1164690</v>
      </c>
      <c r="E46" s="18"/>
      <c r="F46" s="17">
        <v>1212599</v>
      </c>
      <c r="G46" s="30"/>
    </row>
    <row r="47" spans="1:7" ht="15" customHeight="1">
      <c r="A47" s="3" t="s">
        <v>71</v>
      </c>
      <c r="B47" s="2"/>
      <c r="D47" s="17">
        <v>1403529</v>
      </c>
      <c r="E47" s="18"/>
      <c r="F47" s="17">
        <v>1496538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178544253</v>
      </c>
      <c r="E49" s="18"/>
      <c r="F49" s="31">
        <f>SUM(F45:F48)</f>
        <v>178087715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66</v>
      </c>
      <c r="B51" s="2"/>
      <c r="D51" s="65">
        <f>+D42/D40</f>
        <v>1.8958944806665832</v>
      </c>
      <c r="E51" s="64"/>
      <c r="F51" s="65">
        <f>+F42/F40</f>
        <v>1.8894477214572662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76</v>
      </c>
      <c r="D53" s="17"/>
      <c r="E53" s="17"/>
      <c r="F53" s="17"/>
    </row>
    <row r="54" spans="1:6" ht="15" customHeight="1">
      <c r="A54" s="3" t="s">
        <v>106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0.75" right="0" top="0.27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8"/>
  <sheetViews>
    <sheetView tabSelected="1" workbookViewId="0" topLeftCell="A1">
      <selection activeCell="J15" sqref="J15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8.16015625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34</v>
      </c>
    </row>
    <row r="2" ht="15" customHeight="1">
      <c r="A2" s="1" t="s">
        <v>35</v>
      </c>
    </row>
    <row r="3" ht="17.25" customHeight="1">
      <c r="A3" s="14" t="s">
        <v>62</v>
      </c>
    </row>
    <row r="4" ht="17.25" customHeight="1">
      <c r="A4" s="14" t="s">
        <v>100</v>
      </c>
    </row>
    <row r="6" s="3" customFormat="1" ht="15" customHeight="1"/>
    <row r="7" spans="6:10" s="29" customFormat="1" ht="15" customHeight="1">
      <c r="F7" s="72" t="s">
        <v>58</v>
      </c>
      <c r="G7" s="72"/>
      <c r="H7" s="72"/>
      <c r="J7" s="61" t="s">
        <v>59</v>
      </c>
    </row>
    <row r="8" spans="4:12" s="29" customFormat="1" ht="15" customHeight="1">
      <c r="D8" s="37"/>
      <c r="E8" s="37"/>
      <c r="F8" s="37"/>
      <c r="G8" s="37"/>
      <c r="H8" s="37" t="s">
        <v>52</v>
      </c>
      <c r="I8" s="37"/>
      <c r="K8" s="37"/>
      <c r="L8" s="37"/>
    </row>
    <row r="9" spans="4:11" s="29" customFormat="1" ht="15" customHeight="1">
      <c r="D9" s="37"/>
      <c r="E9" s="37"/>
      <c r="F9" s="37" t="s">
        <v>50</v>
      </c>
      <c r="G9" s="37"/>
      <c r="H9" s="37" t="s">
        <v>53</v>
      </c>
      <c r="I9" s="37"/>
      <c r="J9" s="37" t="s">
        <v>55</v>
      </c>
      <c r="K9" s="37"/>
    </row>
    <row r="10" spans="4:12" s="29" customFormat="1" ht="15" customHeight="1">
      <c r="D10" s="37" t="s">
        <v>4</v>
      </c>
      <c r="E10" s="37"/>
      <c r="F10" s="37" t="s">
        <v>51</v>
      </c>
      <c r="G10" s="37"/>
      <c r="H10" s="37" t="s">
        <v>54</v>
      </c>
      <c r="I10" s="37"/>
      <c r="J10" s="37" t="s">
        <v>56</v>
      </c>
      <c r="K10" s="37"/>
      <c r="L10" s="37" t="s">
        <v>57</v>
      </c>
    </row>
    <row r="11" spans="4:12" s="29" customFormat="1" ht="15" customHeight="1">
      <c r="D11" s="37" t="s">
        <v>49</v>
      </c>
      <c r="E11" s="37"/>
      <c r="F11" s="37" t="s">
        <v>49</v>
      </c>
      <c r="G11" s="37"/>
      <c r="H11" s="37" t="s">
        <v>49</v>
      </c>
      <c r="I11" s="37"/>
      <c r="J11" s="37" t="s">
        <v>49</v>
      </c>
      <c r="K11" s="37"/>
      <c r="L11" s="37" t="s">
        <v>49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90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107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108</v>
      </c>
      <c r="D15" s="17">
        <v>92699600</v>
      </c>
      <c r="E15" s="17"/>
      <c r="F15" s="17">
        <v>8757596</v>
      </c>
      <c r="G15" s="17"/>
      <c r="H15" s="17">
        <v>1413040</v>
      </c>
      <c r="I15" s="17"/>
      <c r="J15" s="17">
        <v>72280812</v>
      </c>
      <c r="K15" s="17"/>
      <c r="L15" s="17">
        <f>+D15+F15+H15+J15</f>
        <v>175151048</v>
      </c>
      <c r="M15" s="17"/>
      <c r="N15" s="17"/>
      <c r="O15" s="17"/>
    </row>
    <row r="16" spans="1:15" s="3" customFormat="1" ht="15" customHeight="1">
      <c r="A16" s="3" t="s">
        <v>73</v>
      </c>
      <c r="D16" s="17">
        <v>0</v>
      </c>
      <c r="E16" s="17"/>
      <c r="F16" s="17">
        <v>0</v>
      </c>
      <c r="G16" s="17"/>
      <c r="H16" s="17">
        <v>0</v>
      </c>
      <c r="I16" s="17"/>
      <c r="J16" s="17">
        <f>+PLQRT!F35</f>
        <v>597612</v>
      </c>
      <c r="K16" s="17"/>
      <c r="L16" s="17">
        <f>SUM(D16:J16)</f>
        <v>597612</v>
      </c>
      <c r="M16" s="17"/>
      <c r="N16" s="17"/>
      <c r="O16" s="17"/>
    </row>
    <row r="17" spans="4:15" s="3" customFormat="1" ht="15" customHeight="1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3" customFormat="1" ht="15" customHeight="1" thickBot="1">
      <c r="A18" s="7" t="s">
        <v>109</v>
      </c>
      <c r="B18" s="7"/>
      <c r="C18" s="7"/>
      <c r="D18" s="56">
        <f>SUM(D15:D17)</f>
        <v>92699600</v>
      </c>
      <c r="E18" s="56">
        <f aca="true" t="shared" si="0" ref="E18:L18">SUM(E15:E17)</f>
        <v>0</v>
      </c>
      <c r="F18" s="56">
        <f t="shared" si="0"/>
        <v>8757596</v>
      </c>
      <c r="G18" s="56">
        <f t="shared" si="0"/>
        <v>0</v>
      </c>
      <c r="H18" s="56">
        <f t="shared" si="0"/>
        <v>1413040</v>
      </c>
      <c r="I18" s="56">
        <f t="shared" si="0"/>
        <v>0</v>
      </c>
      <c r="J18" s="56">
        <f t="shared" si="0"/>
        <v>72878424</v>
      </c>
      <c r="K18" s="56">
        <f t="shared" si="0"/>
        <v>0</v>
      </c>
      <c r="L18" s="56">
        <f t="shared" si="0"/>
        <v>175748660</v>
      </c>
      <c r="M18" s="17"/>
      <c r="N18" s="17"/>
      <c r="O18" s="17"/>
    </row>
    <row r="19" spans="4:15" s="3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4:15" s="3" customFormat="1" ht="1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3" customFormat="1" ht="15" customHeight="1">
      <c r="A21" s="29" t="s">
        <v>90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3" customFormat="1" ht="15" customHeight="1">
      <c r="A22" s="68" t="s">
        <v>91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3" customFormat="1" ht="15" customHeight="1">
      <c r="A23" s="3" t="s">
        <v>92</v>
      </c>
      <c r="D23" s="17">
        <v>92699600</v>
      </c>
      <c r="E23" s="17"/>
      <c r="F23" s="17">
        <v>8757596</v>
      </c>
      <c r="G23" s="17"/>
      <c r="H23" s="17">
        <v>1413040</v>
      </c>
      <c r="I23" s="17"/>
      <c r="J23" s="17">
        <v>70146752</v>
      </c>
      <c r="K23" s="17"/>
      <c r="L23" s="17">
        <f>SUM(D23:J23)</f>
        <v>173016988</v>
      </c>
      <c r="M23" s="17"/>
      <c r="N23" s="17"/>
      <c r="O23" s="17"/>
    </row>
    <row r="24" spans="1:15" s="3" customFormat="1" ht="15" customHeight="1">
      <c r="A24" s="3" t="s">
        <v>73</v>
      </c>
      <c r="D24" s="25">
        <v>0</v>
      </c>
      <c r="E24" s="25"/>
      <c r="F24" s="25">
        <v>0</v>
      </c>
      <c r="G24" s="25"/>
      <c r="H24" s="25">
        <v>0</v>
      </c>
      <c r="I24" s="25"/>
      <c r="J24" s="25">
        <v>1422580</v>
      </c>
      <c r="K24" s="25"/>
      <c r="L24" s="25">
        <f>SUM(D24:J24)</f>
        <v>1422580</v>
      </c>
      <c r="M24" s="17"/>
      <c r="N24" s="17"/>
      <c r="O24" s="17"/>
    </row>
    <row r="25" spans="4:15" s="3" customFormat="1" ht="15" customHeight="1">
      <c r="D25" s="67"/>
      <c r="E25" s="67"/>
      <c r="F25" s="67"/>
      <c r="G25" s="67"/>
      <c r="H25" s="67"/>
      <c r="I25" s="67"/>
      <c r="J25" s="67"/>
      <c r="K25" s="67"/>
      <c r="L25" s="67"/>
      <c r="M25" s="17"/>
      <c r="N25" s="17"/>
      <c r="O25" s="17"/>
    </row>
    <row r="26" spans="1:15" s="3" customFormat="1" ht="15" customHeight="1" thickBot="1">
      <c r="A26" s="7" t="s">
        <v>93</v>
      </c>
      <c r="D26" s="69">
        <f aca="true" t="shared" si="1" ref="D26:L26">SUM(D23:D24)</f>
        <v>92699600</v>
      </c>
      <c r="E26" s="69">
        <f t="shared" si="1"/>
        <v>0</v>
      </c>
      <c r="F26" s="69">
        <f t="shared" si="1"/>
        <v>8757596</v>
      </c>
      <c r="G26" s="69">
        <f t="shared" si="1"/>
        <v>0</v>
      </c>
      <c r="H26" s="69">
        <f t="shared" si="1"/>
        <v>1413040</v>
      </c>
      <c r="I26" s="69">
        <f t="shared" si="1"/>
        <v>0</v>
      </c>
      <c r="J26" s="69">
        <f t="shared" si="1"/>
        <v>71569332</v>
      </c>
      <c r="K26" s="69">
        <f t="shared" si="1"/>
        <v>0</v>
      </c>
      <c r="L26" s="69">
        <f t="shared" si="1"/>
        <v>174439568</v>
      </c>
      <c r="M26" s="17"/>
      <c r="N26" s="17"/>
      <c r="O26" s="17"/>
    </row>
    <row r="27" spans="4:15" s="3" customFormat="1" ht="15" customHeight="1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4:15" s="3" customFormat="1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4:15" s="3" customFormat="1" ht="1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3" customFormat="1" ht="15" customHeight="1">
      <c r="A30" s="7" t="s">
        <v>63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3" customFormat="1" ht="15" customHeight="1">
      <c r="A31" s="3" t="s">
        <v>110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4:15" s="3" customFormat="1" ht="15" customHeight="1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s="3" customFormat="1" ht="15" customHeight="1"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4:15" s="3" customFormat="1" ht="15" customHeight="1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</sheetData>
  <mergeCells count="1">
    <mergeCell ref="F7:H7"/>
  </mergeCells>
  <printOptions/>
  <pageMargins left="1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2">
      <selection activeCell="A1" sqref="A1:H48"/>
    </sheetView>
  </sheetViews>
  <sheetFormatPr defaultColWidth="9.33203125" defaultRowHeight="15" customHeight="1"/>
  <cols>
    <col min="1" max="1" width="41" style="3" customWidth="1"/>
    <col min="2" max="2" width="16.33203125" style="3" customWidth="1"/>
    <col min="3" max="3" width="3.83203125" style="3" customWidth="1"/>
    <col min="4" max="4" width="16.332031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6.33203125" style="3" customWidth="1"/>
    <col min="9" max="16384" width="9.33203125" style="3" customWidth="1"/>
  </cols>
  <sheetData>
    <row r="1" spans="1:7" s="12" customFormat="1" ht="19.5" customHeight="1">
      <c r="A1" s="14" t="s">
        <v>34</v>
      </c>
      <c r="B1" s="13"/>
      <c r="C1" s="13"/>
      <c r="D1" s="13"/>
      <c r="E1" s="13"/>
      <c r="F1" s="13"/>
      <c r="G1" s="13"/>
    </row>
    <row r="2" spans="1:8" ht="15" customHeight="1">
      <c r="A2" s="1" t="s">
        <v>35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74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113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111</v>
      </c>
      <c r="C7" s="49"/>
      <c r="D7" s="41" t="s">
        <v>94</v>
      </c>
      <c r="E7" s="9"/>
      <c r="F7" s="41" t="s">
        <v>111</v>
      </c>
      <c r="G7" s="41"/>
      <c r="H7" s="41" t="s">
        <v>94</v>
      </c>
    </row>
    <row r="8" spans="1:8" ht="15" customHeight="1">
      <c r="A8" s="4"/>
      <c r="B8" s="41" t="s">
        <v>36</v>
      </c>
      <c r="C8" s="5"/>
      <c r="D8" s="48" t="s">
        <v>38</v>
      </c>
      <c r="E8" s="5"/>
      <c r="F8" s="37" t="s">
        <v>95</v>
      </c>
      <c r="G8" s="51"/>
      <c r="H8" s="37" t="s">
        <v>95</v>
      </c>
    </row>
    <row r="9" spans="1:8" ht="15" customHeight="1">
      <c r="A9" s="4"/>
      <c r="B9" s="41" t="s">
        <v>40</v>
      </c>
      <c r="C9" s="5"/>
      <c r="D9" s="48" t="s">
        <v>39</v>
      </c>
      <c r="E9" s="5"/>
      <c r="F9" s="37" t="s">
        <v>41</v>
      </c>
      <c r="G9" s="51"/>
      <c r="H9" s="37" t="s">
        <v>42</v>
      </c>
    </row>
    <row r="10" spans="1:8" ht="15" customHeight="1">
      <c r="A10" s="28"/>
      <c r="B10" s="50" t="s">
        <v>96</v>
      </c>
      <c r="C10" s="42"/>
      <c r="D10" s="50" t="s">
        <v>96</v>
      </c>
      <c r="F10" s="37" t="s">
        <v>37</v>
      </c>
      <c r="G10" s="29"/>
      <c r="H10" s="37" t="s">
        <v>37</v>
      </c>
    </row>
    <row r="11" spans="1:8" s="10" customFormat="1" ht="15" customHeight="1">
      <c r="A11" s="11"/>
      <c r="B11" s="6" t="s">
        <v>49</v>
      </c>
      <c r="C11" s="9"/>
      <c r="D11" s="6" t="s">
        <v>49</v>
      </c>
      <c r="E11" s="9"/>
      <c r="F11" s="6" t="s">
        <v>49</v>
      </c>
      <c r="G11" s="9"/>
      <c r="H11" s="6" t="s">
        <v>49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v>27031484</v>
      </c>
      <c r="C13" s="16"/>
      <c r="D13" s="23">
        <v>44671397</v>
      </c>
      <c r="E13" s="16"/>
      <c r="F13" s="23">
        <f>+B13</f>
        <v>27031484</v>
      </c>
      <c r="G13" s="17"/>
      <c r="H13" s="23">
        <v>44671397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v>1073789</v>
      </c>
      <c r="C17" s="16"/>
      <c r="D17" s="23">
        <v>660327</v>
      </c>
      <c r="E17" s="16"/>
      <c r="F17" s="23">
        <f>+B17</f>
        <v>1073789</v>
      </c>
      <c r="G17" s="17"/>
      <c r="H17" s="23">
        <v>660327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26</v>
      </c>
      <c r="B19" s="15">
        <v>1320159</v>
      </c>
      <c r="C19" s="16"/>
      <c r="D19" s="24">
        <v>1992204</v>
      </c>
      <c r="E19" s="16"/>
      <c r="F19" s="16">
        <f>+B19</f>
        <v>1320159</v>
      </c>
      <c r="G19" s="17"/>
      <c r="H19" s="24">
        <v>1992204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v>-343419</v>
      </c>
      <c r="C21" s="16"/>
      <c r="D21" s="24">
        <v>-104469</v>
      </c>
      <c r="E21" s="16"/>
      <c r="F21" s="16">
        <f>+B21</f>
        <v>-343419</v>
      </c>
      <c r="G21" s="17"/>
      <c r="H21" s="24">
        <v>-104469</v>
      </c>
    </row>
    <row r="22" spans="2:8" ht="15" customHeight="1">
      <c r="B22" s="2"/>
      <c r="C22" s="16"/>
      <c r="D22" s="16"/>
      <c r="E22" s="16"/>
      <c r="G22" s="17"/>
      <c r="H22" s="16"/>
    </row>
    <row r="23" spans="1:8" ht="15" customHeight="1">
      <c r="A23" s="3" t="s">
        <v>27</v>
      </c>
      <c r="B23" s="15">
        <v>102919</v>
      </c>
      <c r="C23" s="16"/>
      <c r="D23" s="24">
        <v>65103</v>
      </c>
      <c r="E23" s="16"/>
      <c r="F23" s="16">
        <f>+B23</f>
        <v>102919</v>
      </c>
      <c r="H23" s="24">
        <v>65103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28</v>
      </c>
      <c r="B25" s="16">
        <v>13865</v>
      </c>
      <c r="C25" s="16"/>
      <c r="D25" s="24">
        <v>92898</v>
      </c>
      <c r="E25" s="16"/>
      <c r="F25" s="16">
        <f>+B25</f>
        <v>13865</v>
      </c>
      <c r="G25" s="17"/>
      <c r="H25" s="24">
        <v>92898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29</v>
      </c>
      <c r="B27" s="15">
        <f>SUM(B19:B26)</f>
        <v>1093524</v>
      </c>
      <c r="C27" s="16"/>
      <c r="D27" s="16">
        <f>SUM(D19:D26)</f>
        <v>2045736</v>
      </c>
      <c r="E27" s="16"/>
      <c r="F27" s="16">
        <f>SUM(F19:F26)</f>
        <v>1093524</v>
      </c>
      <c r="G27" s="17"/>
      <c r="H27" s="16">
        <f>SUM(H19:H26)</f>
        <v>2045736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30</v>
      </c>
      <c r="B29" s="18">
        <v>-496067</v>
      </c>
      <c r="C29" s="10"/>
      <c r="D29" s="24">
        <v>-624850</v>
      </c>
      <c r="E29" s="10"/>
      <c r="F29" s="16">
        <f>+B29</f>
        <v>-496067</v>
      </c>
      <c r="H29" s="24">
        <v>-624850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77</v>
      </c>
      <c r="B31" s="15">
        <f>+B27+B29-1</f>
        <v>597456</v>
      </c>
      <c r="C31" s="10"/>
      <c r="D31" s="24">
        <f>+D27+D29</f>
        <v>1420886</v>
      </c>
      <c r="E31" s="10"/>
      <c r="F31" s="19">
        <f>+F27+F29</f>
        <v>597457</v>
      </c>
      <c r="H31" s="19">
        <f>+H27+H29</f>
        <v>1420886</v>
      </c>
    </row>
    <row r="32" spans="1:8" ht="15" customHeight="1">
      <c r="A32" s="3" t="s">
        <v>75</v>
      </c>
      <c r="B32" s="2"/>
      <c r="C32" s="10"/>
      <c r="D32" s="10"/>
      <c r="E32" s="10"/>
      <c r="F32" s="10"/>
      <c r="H32" s="10"/>
    </row>
    <row r="33" spans="1:8" ht="15" customHeight="1">
      <c r="A33" s="3" t="s">
        <v>83</v>
      </c>
      <c r="B33" s="16">
        <v>155</v>
      </c>
      <c r="C33" s="16"/>
      <c r="D33" s="24">
        <v>1694</v>
      </c>
      <c r="E33" s="16"/>
      <c r="F33" s="16">
        <f>+B33</f>
        <v>155</v>
      </c>
      <c r="G33" s="17"/>
      <c r="H33" s="24">
        <v>1694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31</v>
      </c>
      <c r="B35" s="58">
        <f>SUM(B31:B33)+1</f>
        <v>597612</v>
      </c>
      <c r="C35" s="16"/>
      <c r="D35" s="59">
        <f>+D31+D33</f>
        <v>1422580</v>
      </c>
      <c r="E35" s="16"/>
      <c r="F35" s="59">
        <f>+F31+F33</f>
        <v>597612</v>
      </c>
      <c r="G35" s="17"/>
      <c r="H35" s="59">
        <f>+H31+H33</f>
        <v>1422580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32</v>
      </c>
      <c r="B37" s="66">
        <f>+B35/92699600*100</f>
        <v>0.6446759209316977</v>
      </c>
      <c r="C37" s="16"/>
      <c r="D37" s="60">
        <f>+D35/92699600*100</f>
        <v>1.534612878588473</v>
      </c>
      <c r="E37" s="16"/>
      <c r="F37" s="60">
        <f>+F35/92699600*100</f>
        <v>0.6446759209316977</v>
      </c>
      <c r="G37" s="17"/>
      <c r="H37" s="60">
        <f>+H35/92699600*100</f>
        <v>1.534612878588473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33</v>
      </c>
      <c r="B39" s="60">
        <f>+B35/92699600*100</f>
        <v>0.6446759209316977</v>
      </c>
      <c r="C39" s="24"/>
      <c r="D39" s="60">
        <f>+D35/92699600*100</f>
        <v>1.534612878588473</v>
      </c>
      <c r="E39" s="24"/>
      <c r="F39" s="60">
        <f>+F35/92699600*100</f>
        <v>0.6446759209316977</v>
      </c>
      <c r="G39" s="25"/>
      <c r="H39" s="60">
        <f>+H35/92699600*100</f>
        <v>1.534612878588473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70"/>
      <c r="C41" s="24"/>
      <c r="E41" s="24"/>
      <c r="F41" s="24"/>
      <c r="G41" s="25"/>
      <c r="H41" s="24"/>
    </row>
    <row r="42" spans="1:8" s="7" customFormat="1" ht="15" customHeight="1">
      <c r="A42" s="11"/>
      <c r="B42" s="70"/>
      <c r="C42" s="24"/>
      <c r="E42" s="24"/>
      <c r="F42" s="24"/>
      <c r="G42" s="25"/>
      <c r="H42" s="24"/>
    </row>
    <row r="43" spans="2:8" ht="15" customHeight="1">
      <c r="B43" s="1"/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81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112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" right="0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workbookViewId="0" topLeftCell="A1">
      <selection activeCell="A1" sqref="A1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33203125" style="3" customWidth="1"/>
    <col min="8" max="8" width="3.83203125" style="3" customWidth="1"/>
    <col min="9" max="9" width="16.83203125" style="3" hidden="1" customWidth="1"/>
    <col min="10" max="10" width="16.33203125" style="3" customWidth="1"/>
    <col min="11" max="16384" width="9.33203125" style="3" customWidth="1"/>
  </cols>
  <sheetData>
    <row r="1" spans="1:8" s="12" customFormat="1" ht="17.25" customHeight="1">
      <c r="A1" s="14" t="s">
        <v>34</v>
      </c>
      <c r="D1" s="52"/>
      <c r="E1" s="13"/>
      <c r="G1" s="13"/>
      <c r="H1" s="13"/>
    </row>
    <row r="2" spans="1:9" ht="15" customHeight="1">
      <c r="A2" s="1" t="s">
        <v>35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65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100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111</v>
      </c>
      <c r="H6" s="9"/>
      <c r="I6" s="41" t="s">
        <v>69</v>
      </c>
      <c r="J6" s="37">
        <v>2004</v>
      </c>
    </row>
    <row r="7" spans="1:10" ht="15" customHeight="1">
      <c r="A7" s="2"/>
      <c r="B7" s="28"/>
      <c r="C7" s="28"/>
      <c r="D7" s="8"/>
      <c r="E7" s="7"/>
      <c r="G7" s="41" t="s">
        <v>95</v>
      </c>
      <c r="H7" s="9"/>
      <c r="I7" s="41"/>
      <c r="J7" s="37" t="s">
        <v>97</v>
      </c>
    </row>
    <row r="8" spans="1:10" ht="15" customHeight="1">
      <c r="A8" s="2"/>
      <c r="B8" s="28"/>
      <c r="C8" s="28"/>
      <c r="D8" s="8"/>
      <c r="E8" s="7"/>
      <c r="G8" s="41" t="s">
        <v>86</v>
      </c>
      <c r="H8" s="9"/>
      <c r="I8" s="41"/>
      <c r="J8" s="37" t="s">
        <v>87</v>
      </c>
    </row>
    <row r="9" spans="1:10" ht="15" customHeight="1">
      <c r="A9" s="2"/>
      <c r="B9" s="28"/>
      <c r="C9" s="28"/>
      <c r="D9" s="8"/>
      <c r="E9" s="7"/>
      <c r="G9" s="41" t="s">
        <v>96</v>
      </c>
      <c r="H9" s="9"/>
      <c r="I9" s="41"/>
      <c r="J9" s="50" t="s">
        <v>96</v>
      </c>
    </row>
    <row r="10" spans="1:10" s="10" customFormat="1" ht="15" customHeight="1">
      <c r="A10" s="2"/>
      <c r="B10" s="11"/>
      <c r="C10" s="11"/>
      <c r="D10" s="8"/>
      <c r="E10" s="11"/>
      <c r="G10" s="6" t="s">
        <v>49</v>
      </c>
      <c r="H10" s="9"/>
      <c r="I10" s="6" t="s">
        <v>49</v>
      </c>
      <c r="J10" s="37" t="s">
        <v>49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43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29</v>
      </c>
      <c r="D14" s="24"/>
      <c r="E14" s="24"/>
      <c r="G14" s="24">
        <v>1093523</v>
      </c>
      <c r="H14" s="25"/>
      <c r="I14" s="24">
        <v>24989795</v>
      </c>
      <c r="J14" s="25">
        <v>2045736</v>
      </c>
    </row>
    <row r="15" spans="1:10" s="7" customFormat="1" ht="15" customHeight="1">
      <c r="A15" s="9"/>
      <c r="B15" s="7" t="s">
        <v>44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68</v>
      </c>
      <c r="D16" s="24"/>
      <c r="E16" s="24"/>
      <c r="G16" s="24">
        <v>-1535358</v>
      </c>
      <c r="H16" s="25"/>
      <c r="I16" s="24">
        <v>-20371979</v>
      </c>
      <c r="J16" s="25">
        <v>-1842813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85</v>
      </c>
      <c r="D18" s="24"/>
      <c r="E18" s="24"/>
      <c r="G18" s="24">
        <f>SUM(G14:G17)</f>
        <v>-441835</v>
      </c>
      <c r="H18" s="25"/>
      <c r="I18" s="24">
        <f>SUM(I14:I17)</f>
        <v>4617816</v>
      </c>
      <c r="J18" s="25">
        <f>SUM(J14:J17)</f>
        <v>202923</v>
      </c>
    </row>
    <row r="19" spans="2:10" s="7" customFormat="1" ht="15" customHeight="1">
      <c r="B19" s="7" t="s">
        <v>64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45</v>
      </c>
      <c r="D20" s="24"/>
      <c r="E20" s="11"/>
      <c r="G20" s="24">
        <v>4129736</v>
      </c>
      <c r="I20" s="24">
        <v>-17760614</v>
      </c>
      <c r="J20" s="25">
        <v>-9901991</v>
      </c>
    </row>
    <row r="21" spans="1:10" s="7" customFormat="1" ht="15" customHeight="1">
      <c r="A21" s="9"/>
      <c r="C21" s="7" t="s">
        <v>46</v>
      </c>
      <c r="D21" s="11"/>
      <c r="E21" s="11"/>
      <c r="G21" s="21">
        <v>-5193487</v>
      </c>
      <c r="I21" s="21">
        <v>6878808</v>
      </c>
      <c r="J21" s="67">
        <v>-4333933</v>
      </c>
    </row>
    <row r="22" spans="1:10" s="7" customFormat="1" ht="15" customHeight="1">
      <c r="A22" s="9"/>
      <c r="D22" s="11"/>
      <c r="E22" s="11"/>
      <c r="G22" s="24">
        <f>SUM(G18:G21)</f>
        <v>-1505586</v>
      </c>
      <c r="I22" s="54">
        <f>SUM(I18:I21)</f>
        <v>-6263990</v>
      </c>
      <c r="J22" s="25">
        <f>SUM(J18:J21)</f>
        <v>-14033001</v>
      </c>
    </row>
    <row r="23" spans="1:10" s="7" customFormat="1" ht="15" customHeight="1">
      <c r="A23" s="9"/>
      <c r="C23" s="7" t="s">
        <v>60</v>
      </c>
      <c r="D23" s="24"/>
      <c r="E23" s="24"/>
      <c r="G23" s="24">
        <v>-296060</v>
      </c>
      <c r="H23" s="25"/>
      <c r="I23" s="24">
        <v>-489851</v>
      </c>
      <c r="J23" s="25">
        <v>-153119</v>
      </c>
    </row>
    <row r="24" spans="1:10" s="7" customFormat="1" ht="15" customHeight="1">
      <c r="A24" s="9"/>
      <c r="C24" s="7" t="s">
        <v>88</v>
      </c>
      <c r="D24" s="24"/>
      <c r="E24" s="24"/>
      <c r="G24" s="24">
        <v>102919</v>
      </c>
      <c r="H24" s="25"/>
      <c r="I24" s="24"/>
      <c r="J24" s="25">
        <v>65103</v>
      </c>
    </row>
    <row r="25" spans="1:10" s="7" customFormat="1" ht="15" customHeight="1">
      <c r="A25" s="9"/>
      <c r="C25" s="7" t="s">
        <v>61</v>
      </c>
      <c r="D25" s="24"/>
      <c r="E25" s="24"/>
      <c r="G25" s="21">
        <v>-890454</v>
      </c>
      <c r="H25" s="25"/>
      <c r="I25" s="24">
        <v>-8951934</v>
      </c>
      <c r="J25" s="25">
        <v>-1313791</v>
      </c>
    </row>
    <row r="26" spans="1:10" s="7" customFormat="1" ht="15" customHeight="1" thickBot="1">
      <c r="A26" s="9"/>
      <c r="B26" s="7" t="s">
        <v>99</v>
      </c>
      <c r="D26" s="24"/>
      <c r="E26" s="11"/>
      <c r="G26" s="57">
        <f>SUM(G22:G25)</f>
        <v>-2589181</v>
      </c>
      <c r="I26" s="57">
        <f>SUM(I22:I25)</f>
        <v>-15705775</v>
      </c>
      <c r="J26" s="31">
        <f>SUM(J22:J25)</f>
        <v>-15434808</v>
      </c>
    </row>
    <row r="27" spans="1:10" s="7" customFormat="1" ht="15" customHeight="1" thickTop="1">
      <c r="A27" s="38"/>
      <c r="D27" s="11"/>
      <c r="E27" s="11"/>
      <c r="G27" s="11"/>
      <c r="I27" s="11"/>
      <c r="J27" s="25"/>
    </row>
    <row r="28" spans="1:10" s="7" customFormat="1" ht="15" customHeight="1">
      <c r="A28" s="55" t="s">
        <v>47</v>
      </c>
      <c r="D28" s="24"/>
      <c r="E28" s="24"/>
      <c r="G28" s="24"/>
      <c r="H28" s="25"/>
      <c r="I28" s="24"/>
      <c r="J28" s="25"/>
    </row>
    <row r="29" spans="1:10" s="7" customFormat="1" ht="15" customHeight="1">
      <c r="A29" s="9"/>
      <c r="D29" s="24"/>
      <c r="E29" s="24"/>
      <c r="G29" s="24"/>
      <c r="H29" s="25"/>
      <c r="I29" s="24"/>
      <c r="J29" s="25"/>
    </row>
    <row r="30" spans="1:10" s="7" customFormat="1" ht="15" customHeight="1" thickBot="1">
      <c r="A30" s="9"/>
      <c r="B30" s="7" t="s">
        <v>89</v>
      </c>
      <c r="D30" s="24"/>
      <c r="E30" s="24"/>
      <c r="G30" s="23">
        <v>-10829895</v>
      </c>
      <c r="H30" s="25"/>
      <c r="I30" s="23">
        <v>-6702912</v>
      </c>
      <c r="J30" s="71">
        <v>-9812535</v>
      </c>
    </row>
    <row r="31" spans="1:10" s="7" customFormat="1" ht="15" customHeight="1" thickTop="1">
      <c r="A31" s="38"/>
      <c r="D31" s="24"/>
      <c r="E31" s="24"/>
      <c r="G31" s="24"/>
      <c r="H31" s="25"/>
      <c r="I31" s="24"/>
      <c r="J31" s="25"/>
    </row>
    <row r="32" spans="1:10" s="7" customFormat="1" ht="15" customHeight="1">
      <c r="A32" s="47" t="s">
        <v>48</v>
      </c>
      <c r="D32" s="24"/>
      <c r="E32" s="24"/>
      <c r="G32" s="24"/>
      <c r="H32" s="25"/>
      <c r="I32" s="24"/>
      <c r="J32" s="25"/>
    </row>
    <row r="33" spans="1:10" s="7" customFormat="1" ht="15" customHeight="1">
      <c r="A33" s="9"/>
      <c r="D33" s="24"/>
      <c r="E33" s="24"/>
      <c r="G33" s="24"/>
      <c r="H33" s="25"/>
      <c r="I33" s="24"/>
      <c r="J33" s="25"/>
    </row>
    <row r="34" spans="2:10" s="7" customFormat="1" ht="15" customHeight="1" thickBot="1">
      <c r="B34" s="55" t="s">
        <v>98</v>
      </c>
      <c r="D34" s="24"/>
      <c r="E34" s="24"/>
      <c r="G34" s="23">
        <v>81667</v>
      </c>
      <c r="H34" s="25"/>
      <c r="I34" s="23">
        <v>1525514</v>
      </c>
      <c r="J34" s="71">
        <v>-788268</v>
      </c>
    </row>
    <row r="35" spans="1:10" s="7" customFormat="1" ht="15" customHeight="1" thickTop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9"/>
      <c r="D36" s="24"/>
      <c r="E36" s="24"/>
      <c r="G36" s="24"/>
      <c r="H36" s="25"/>
      <c r="I36" s="24"/>
      <c r="J36" s="25"/>
    </row>
    <row r="37" spans="1:10" s="7" customFormat="1" ht="15" customHeight="1">
      <c r="A37" s="55" t="s">
        <v>78</v>
      </c>
      <c r="D37" s="24"/>
      <c r="E37" s="24"/>
      <c r="G37" s="24">
        <f>+G26+G30+G34</f>
        <v>-13337409</v>
      </c>
      <c r="H37" s="24"/>
      <c r="I37" s="24">
        <f>+I26+I30+I34</f>
        <v>-20883173</v>
      </c>
      <c r="J37" s="24">
        <f>+J26+J30+J34</f>
        <v>-26035611</v>
      </c>
    </row>
    <row r="38" spans="1:10" s="7" customFormat="1" ht="15" customHeight="1">
      <c r="A38" s="55"/>
      <c r="D38" s="24"/>
      <c r="E38" s="24"/>
      <c r="G38" s="24"/>
      <c r="H38" s="25"/>
      <c r="I38" s="24"/>
      <c r="J38" s="25"/>
    </row>
    <row r="39" spans="1:10" s="7" customFormat="1" ht="15" customHeight="1">
      <c r="A39" s="47" t="s">
        <v>79</v>
      </c>
      <c r="D39" s="24"/>
      <c r="E39" s="24"/>
      <c r="G39" s="24">
        <v>13682526</v>
      </c>
      <c r="H39" s="25"/>
      <c r="I39" s="24">
        <v>22938975</v>
      </c>
      <c r="J39" s="25">
        <v>17964590</v>
      </c>
    </row>
    <row r="40" spans="1:10" s="7" customFormat="1" ht="15" customHeight="1">
      <c r="A40" s="38"/>
      <c r="D40" s="24"/>
      <c r="E40" s="24"/>
      <c r="G40" s="24"/>
      <c r="H40" s="25"/>
      <c r="I40" s="24"/>
      <c r="J40" s="25"/>
    </row>
    <row r="41" spans="1:10" s="7" customFormat="1" ht="15" customHeight="1" thickBot="1">
      <c r="A41" s="47" t="s">
        <v>80</v>
      </c>
      <c r="D41" s="24"/>
      <c r="E41" s="24"/>
      <c r="G41" s="59">
        <f>SUM(G37:G39)</f>
        <v>345117</v>
      </c>
      <c r="H41" s="24"/>
      <c r="I41" s="59">
        <f>SUM(I37:I39)</f>
        <v>2055802</v>
      </c>
      <c r="J41" s="59">
        <f>SUM(J37:J39)</f>
        <v>-8071021</v>
      </c>
    </row>
    <row r="42" spans="1:10" s="7" customFormat="1" ht="15" customHeight="1" thickTop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24"/>
      <c r="E43" s="24"/>
      <c r="G43" s="24"/>
      <c r="H43" s="25"/>
      <c r="I43" s="24"/>
      <c r="J43" s="25"/>
    </row>
    <row r="44" spans="1:10" s="7" customFormat="1" ht="15" customHeight="1">
      <c r="A44" s="9"/>
      <c r="D44" s="44"/>
      <c r="G44" s="45"/>
      <c r="I44" s="46"/>
      <c r="J44" s="25"/>
    </row>
    <row r="45" spans="1:10" s="7" customFormat="1" ht="15" customHeight="1">
      <c r="A45" s="7" t="s">
        <v>67</v>
      </c>
      <c r="G45" s="9"/>
      <c r="J45" s="25"/>
    </row>
    <row r="46" spans="1:10" s="7" customFormat="1" ht="15" customHeight="1">
      <c r="A46" s="7" t="s">
        <v>110</v>
      </c>
      <c r="G46" s="9"/>
      <c r="J46" s="25"/>
    </row>
    <row r="47" spans="1:10" s="7" customFormat="1" ht="15" customHeight="1">
      <c r="A47" s="9"/>
      <c r="D47" s="44"/>
      <c r="G47" s="44"/>
      <c r="I47" s="46"/>
      <c r="J47" s="25"/>
    </row>
    <row r="48" spans="1:10" s="7" customFormat="1" ht="15" customHeight="1">
      <c r="A48" s="9"/>
      <c r="J48" s="25"/>
    </row>
    <row r="49" spans="1:10" s="7" customFormat="1" ht="15" customHeight="1">
      <c r="A49" s="9"/>
      <c r="B49" s="47"/>
      <c r="C49" s="47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pans="1:10" s="7" customFormat="1" ht="15" customHeight="1">
      <c r="A52" s="9"/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>
      <c r="J1543" s="25"/>
    </row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  <row r="2772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mychan</cp:lastModifiedBy>
  <cp:lastPrinted>2005-05-09T08:23:32Z</cp:lastPrinted>
  <dcterms:created xsi:type="dcterms:W3CDTF">1999-09-28T08:02:16Z</dcterms:created>
  <dcterms:modified xsi:type="dcterms:W3CDTF">2005-05-09T08:26:14Z</dcterms:modified>
  <cp:category/>
  <cp:version/>
  <cp:contentType/>
  <cp:contentStatus/>
</cp:coreProperties>
</file>